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435" activeTab="0"/>
  </bookViews>
  <sheets>
    <sheet name="2015" sheetId="1" r:id="rId1"/>
    <sheet name="2016" sheetId="2" r:id="rId2"/>
    <sheet name="2017" sheetId="3" r:id="rId3"/>
  </sheets>
  <definedNames>
    <definedName name="_ftn2_2">#N/A</definedName>
    <definedName name="_ftnref2_2">#N/A</definedName>
  </definedNames>
  <calcPr fullCalcOnLoad="1"/>
</workbook>
</file>

<file path=xl/sharedStrings.xml><?xml version="1.0" encoding="utf-8"?>
<sst xmlns="http://schemas.openxmlformats.org/spreadsheetml/2006/main" count="171" uniqueCount="50">
  <si>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</si>
  <si>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</si>
  <si>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</si>
  <si>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</si>
  <si>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</si>
  <si>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</si>
  <si>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</si>
  <si>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</si>
  <si>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</si>
  <si>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</si>
  <si>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</si>
  <si>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</si>
  <si>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</si>
  <si>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</si>
  <si>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</si>
  <si>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</si>
  <si>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</si>
  <si>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</si>
  <si>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</si>
  <si>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</si>
  <si>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</si>
  <si>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</si>
  <si>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</si>
  <si>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</si>
  <si>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</si>
  <si>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</si>
  <si>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</si>
  <si>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</si>
  <si>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</si>
  <si>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</si>
  <si>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</si>
  <si>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</si>
  <si>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</si>
  <si>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</si>
  <si>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</si>
  <si>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</si>
  <si>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</si>
  <si>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</si>
  <si>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</si>
  <si>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</si>
  <si>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</si>
  <si>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</si>
  <si>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</si>
  <si>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0"/>
        <rFont val="Times New Roman"/>
        <family val="1"/>
      </rPr>
      <t>3</t>
    </r>
  </si>
  <si>
    <t>Информация об основных показателях финансово-хозяйственной деятельности  Муниципального предприятия «Ханты-Мансийскгаз» на 2015 год</t>
  </si>
  <si>
    <t xml:space="preserve">(наименование субъекта естественных монополий)        </t>
  </si>
  <si>
    <t>Информация об основных показателях финансово-хозяйственной деятельности  Муниципального предприятия «Ханты-Мансийскгаз» на 2016 год</t>
  </si>
  <si>
    <t>Информация об основных показателях финансово-хозяйственной деятельности  Муниципального предприятия «Ханты-Мансийскгаз» на 2017 год</t>
  </si>
  <si>
    <t>33,291</t>
  </si>
  <si>
    <t>26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</si>
</sst>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3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33" applyFont="1">
      <alignment/>
      <protection/>
    </xf>
    <xf numFmtId="49" fontId="2" fillId="0" borderId="0" xfId="33" applyNumberFormat="1" applyFont="1">
      <alignment/>
      <protection/>
    </xf>
    <xf numFmtId="0" fontId="3" fillId="0" borderId="0" xfId="33" applyFont="1" applyAlignment="1">
      <alignment horizontal="right"/>
      <protection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vertical="center" wrapText="1"/>
      <protection/>
    </xf>
    <xf numFmtId="49" fontId="2" fillId="0" borderId="13" xfId="53" applyNumberFormat="1" applyFont="1" applyFill="1" applyBorder="1" applyAlignment="1" applyProtection="1">
      <alignment horizontal="center" vertical="center" wrapTex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6" xfId="53" applyNumberFormat="1" applyFont="1" applyFill="1" applyBorder="1" applyAlignment="1" applyProtection="1">
      <alignment vertical="center" wrapText="1"/>
      <protection/>
    </xf>
    <xf numFmtId="0" fontId="2" fillId="0" borderId="17" xfId="33" applyFont="1" applyBorder="1">
      <alignment/>
      <protection/>
    </xf>
    <xf numFmtId="0" fontId="2" fillId="0" borderId="16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33" applyFont="1" applyBorder="1">
      <alignment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18" xfId="53" applyNumberFormat="1" applyFont="1" applyFill="1" applyBorder="1" applyAlignment="1" applyProtection="1">
      <alignment horizontal="center" vertical="center" wrapText="1"/>
      <protection/>
    </xf>
    <xf numFmtId="0" fontId="2" fillId="0" borderId="20" xfId="33" applyFont="1" applyBorder="1">
      <alignment/>
      <protection/>
    </xf>
    <xf numFmtId="49" fontId="2" fillId="0" borderId="0" xfId="33" applyNumberFormat="1" applyFont="1" applyBorder="1">
      <alignment/>
      <protection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 applyAlignment="1">
      <alignment horizontal="left" wrapText="1"/>
      <protection/>
    </xf>
    <xf numFmtId="0" fontId="4" fillId="0" borderId="0" xfId="33" applyFont="1" applyAlignment="1">
      <alignment wrapText="1"/>
      <protection/>
    </xf>
    <xf numFmtId="0" fontId="2" fillId="0" borderId="0" xfId="33" applyFont="1" applyAlignment="1">
      <alignment vertical="top" wrapText="1"/>
      <protection/>
    </xf>
    <xf numFmtId="0" fontId="4" fillId="0" borderId="0" xfId="33" applyFont="1" applyAlignment="1">
      <alignment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33" applyNumberFormat="1" applyFont="1" applyBorder="1">
      <alignment/>
      <protection/>
    </xf>
    <xf numFmtId="49" fontId="2" fillId="0" borderId="23" xfId="33" applyNumberFormat="1" applyFont="1" applyBorder="1">
      <alignment/>
      <protection/>
    </xf>
    <xf numFmtId="0" fontId="2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" fontId="2" fillId="0" borderId="14" xfId="53" applyNumberFormat="1" applyFont="1" applyFill="1" applyBorder="1" applyAlignment="1" applyProtection="1">
      <alignment horizontal="center" vertical="center" wrapText="1"/>
      <protection/>
    </xf>
    <xf numFmtId="4" fontId="2" fillId="0" borderId="16" xfId="53" applyNumberFormat="1" applyFont="1" applyFill="1" applyBorder="1" applyAlignment="1" applyProtection="1">
      <alignment horizontal="center" vertical="center" wrapText="1"/>
      <protection/>
    </xf>
    <xf numFmtId="4" fontId="42" fillId="0" borderId="16" xfId="53" applyNumberFormat="1" applyFont="1" applyFill="1" applyBorder="1" applyAlignment="1" applyProtection="1">
      <alignment horizontal="center" vertical="center" wrapText="1"/>
      <protection/>
    </xf>
    <xf numFmtId="2" fontId="2" fillId="0" borderId="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30" zoomScaleNormal="130" zoomScalePageLayoutView="0" workbookViewId="0" topLeftCell="A1">
      <selection activeCell="A20" sqref="A20"/>
    </sheetView>
  </sheetViews>
  <sheetFormatPr defaultColWidth="16.421875" defaultRowHeight="12.75"/>
  <cols>
    <col min="1" max="1" width="58.7109375" style="1" customWidth="1"/>
    <col min="2" max="2" width="7.57421875" style="2" customWidth="1"/>
    <col min="3" max="3" width="12.8515625" style="2" customWidth="1"/>
    <col min="4" max="4" width="19.57421875" style="2" customWidth="1"/>
    <col min="5" max="5" width="19.8515625" style="2" customWidth="1"/>
    <col min="6" max="6" width="13.140625" style="4" customWidth="1"/>
    <col min="7" max="251" width="7.7109375" style="4" customWidth="1"/>
    <col min="252" max="252" width="71.00390625" style="4" customWidth="1"/>
    <col min="253" max="253" width="6.28125" style="4" customWidth="1"/>
    <col min="254" max="254" width="18.00390625" style="4" customWidth="1"/>
    <col min="255" max="255" width="16.28125" style="4" customWidth="1"/>
    <col min="256" max="16384" width="16.421875" style="4" customWidth="1"/>
  </cols>
  <sheetData>
    <row r="1" spans="1:6" ht="12.75">
      <c r="A1" s="24"/>
      <c r="B1" s="24"/>
      <c r="C1" s="24"/>
      <c r="D1" s="24"/>
      <c r="E1" s="24"/>
      <c r="F1" s="24"/>
    </row>
    <row r="2" ht="15.75">
      <c r="D2" s="3" t="s">
        <v>30</v>
      </c>
    </row>
    <row r="3" ht="15.75">
      <c r="D3" s="3" t="s">
        <v>0</v>
      </c>
    </row>
    <row r="4" ht="15.75">
      <c r="D4" s="3" t="s">
        <v>1</v>
      </c>
    </row>
    <row r="5" ht="15.75">
      <c r="F5" s="3"/>
    </row>
    <row r="6" ht="15.75">
      <c r="F6" s="3"/>
    </row>
    <row r="7" ht="24.75" customHeight="1"/>
    <row r="8" spans="1:6" ht="44.25" customHeight="1">
      <c r="A8" s="32" t="s">
        <v>44</v>
      </c>
      <c r="B8" s="32"/>
      <c r="C8" s="32"/>
      <c r="D8" s="32"/>
      <c r="E8" s="25"/>
      <c r="F8" s="25"/>
    </row>
    <row r="9" spans="1:6" ht="15" customHeight="1">
      <c r="A9" s="33" t="s">
        <v>45</v>
      </c>
      <c r="B9" s="33"/>
      <c r="C9" s="33"/>
      <c r="D9" s="33"/>
      <c r="E9" s="26"/>
      <c r="F9" s="26"/>
    </row>
    <row r="10" spans="1:6" ht="15.75" customHeight="1">
      <c r="A10" s="34" t="s">
        <v>31</v>
      </c>
      <c r="B10" s="34"/>
      <c r="C10" s="34"/>
      <c r="D10" s="34"/>
      <c r="E10" s="27"/>
      <c r="F10" s="27"/>
    </row>
    <row r="11" ht="12.75" customHeight="1"/>
    <row r="12" spans="1:5" ht="12.75" customHeight="1">
      <c r="A12" s="36" t="s">
        <v>2</v>
      </c>
      <c r="B12" s="37" t="s">
        <v>3</v>
      </c>
      <c r="C12" s="37" t="s">
        <v>4</v>
      </c>
      <c r="D12" s="36" t="s">
        <v>32</v>
      </c>
      <c r="E12" s="7"/>
    </row>
    <row r="13" spans="1:5" ht="12.75">
      <c r="A13" s="36"/>
      <c r="B13" s="37"/>
      <c r="C13" s="37"/>
      <c r="D13" s="36"/>
      <c r="E13" s="7"/>
    </row>
    <row r="14" spans="1:5" ht="12.75">
      <c r="A14" s="6">
        <v>1</v>
      </c>
      <c r="B14" s="8" t="s">
        <v>5</v>
      </c>
      <c r="C14" s="5" t="s">
        <v>6</v>
      </c>
      <c r="D14" s="5" t="s">
        <v>7</v>
      </c>
      <c r="E14" s="28"/>
    </row>
    <row r="15" spans="1:5" ht="15.75">
      <c r="A15" s="9" t="s">
        <v>8</v>
      </c>
      <c r="B15" s="10" t="s">
        <v>9</v>
      </c>
      <c r="C15" s="11" t="s">
        <v>43</v>
      </c>
      <c r="D15" s="38">
        <f>11.461*1000</f>
        <v>11461</v>
      </c>
      <c r="E15" s="28"/>
    </row>
    <row r="16" spans="1:5" ht="12.75">
      <c r="A16" s="14" t="s">
        <v>33</v>
      </c>
      <c r="B16" s="12" t="s">
        <v>12</v>
      </c>
      <c r="C16" s="13" t="s">
        <v>14</v>
      </c>
      <c r="D16" s="39">
        <v>10828.05</v>
      </c>
      <c r="E16" s="28"/>
    </row>
    <row r="17" spans="1:5" ht="12.75">
      <c r="A17" s="15" t="s">
        <v>15</v>
      </c>
      <c r="B17" s="12" t="s">
        <v>13</v>
      </c>
      <c r="C17" s="13" t="s">
        <v>11</v>
      </c>
      <c r="D17" s="39">
        <f>SUM(D18:D24)</f>
        <v>10280.269999999999</v>
      </c>
      <c r="E17" s="28"/>
    </row>
    <row r="18" spans="1:5" ht="12.75">
      <c r="A18" s="16" t="s">
        <v>17</v>
      </c>
      <c r="B18" s="12" t="s">
        <v>16</v>
      </c>
      <c r="C18" s="13" t="s">
        <v>11</v>
      </c>
      <c r="D18" s="40">
        <v>238.46</v>
      </c>
      <c r="E18" s="28"/>
    </row>
    <row r="19" spans="1:5" ht="12.75">
      <c r="A19" s="16" t="s">
        <v>34</v>
      </c>
      <c r="B19" s="12" t="s">
        <v>18</v>
      </c>
      <c r="C19" s="13" t="s">
        <v>11</v>
      </c>
      <c r="D19" s="40">
        <f>6736.51+1983.9</f>
        <v>8720.41</v>
      </c>
      <c r="E19" s="28"/>
    </row>
    <row r="20" spans="1:5" ht="12.75">
      <c r="A20" s="16" t="s">
        <v>35</v>
      </c>
      <c r="B20" s="12" t="s">
        <v>19</v>
      </c>
      <c r="C20" s="13" t="s">
        <v>11</v>
      </c>
      <c r="D20" s="40">
        <v>395.07</v>
      </c>
      <c r="E20" s="28"/>
    </row>
    <row r="21" spans="1:5" ht="12.75">
      <c r="A21" s="16" t="s">
        <v>36</v>
      </c>
      <c r="B21" s="12" t="s">
        <v>20</v>
      </c>
      <c r="C21" s="13" t="s">
        <v>11</v>
      </c>
      <c r="D21" s="39">
        <v>51.31</v>
      </c>
      <c r="E21" s="28"/>
    </row>
    <row r="22" spans="1:5" ht="12.75">
      <c r="A22" s="16" t="s">
        <v>37</v>
      </c>
      <c r="B22" s="12" t="s">
        <v>21</v>
      </c>
      <c r="C22" s="13" t="s">
        <v>11</v>
      </c>
      <c r="D22" s="39" t="s">
        <v>10</v>
      </c>
      <c r="E22" s="28"/>
    </row>
    <row r="23" spans="1:5" ht="12.75">
      <c r="A23" s="16" t="s">
        <v>26</v>
      </c>
      <c r="B23" s="12" t="s">
        <v>22</v>
      </c>
      <c r="C23" s="13" t="s">
        <v>11</v>
      </c>
      <c r="D23" s="39" t="s">
        <v>10</v>
      </c>
      <c r="E23" s="28"/>
    </row>
    <row r="24" spans="1:5" ht="12.75">
      <c r="A24" s="16" t="s">
        <v>38</v>
      </c>
      <c r="B24" s="12" t="s">
        <v>23</v>
      </c>
      <c r="C24" s="13" t="s">
        <v>11</v>
      </c>
      <c r="D24" s="39">
        <f>926.33-D21</f>
        <v>875.02</v>
      </c>
      <c r="E24" s="28"/>
    </row>
    <row r="25" spans="1:5" ht="12.75">
      <c r="A25" s="17" t="s">
        <v>39</v>
      </c>
      <c r="B25" s="18" t="s">
        <v>24</v>
      </c>
      <c r="C25" s="19" t="s">
        <v>28</v>
      </c>
      <c r="D25" s="31">
        <v>14</v>
      </c>
      <c r="E25" s="28"/>
    </row>
    <row r="26" spans="1:5" ht="12.75">
      <c r="A26" s="20"/>
      <c r="B26" s="29"/>
      <c r="C26" s="29"/>
      <c r="D26" s="30"/>
      <c r="E26" s="21"/>
    </row>
    <row r="27" spans="1:5" ht="12.75">
      <c r="A27" s="16" t="s">
        <v>40</v>
      </c>
      <c r="B27" s="12" t="s">
        <v>25</v>
      </c>
      <c r="C27" s="13" t="s">
        <v>29</v>
      </c>
      <c r="D27" s="13" t="s">
        <v>48</v>
      </c>
      <c r="E27" s="28"/>
    </row>
    <row r="28" spans="1:5" ht="12.75">
      <c r="A28" s="22" t="s">
        <v>41</v>
      </c>
      <c r="B28" s="23" t="s">
        <v>27</v>
      </c>
      <c r="C28" s="19" t="s">
        <v>28</v>
      </c>
      <c r="D28" s="19" t="s">
        <v>49</v>
      </c>
      <c r="E28" s="28"/>
    </row>
    <row r="29" ht="12.75">
      <c r="A29" s="4"/>
    </row>
    <row r="30" spans="1:5" ht="33" customHeight="1">
      <c r="A30" s="35" t="s">
        <v>42</v>
      </c>
      <c r="B30" s="35"/>
      <c r="C30" s="35"/>
      <c r="D30" s="35"/>
      <c r="E30" s="4"/>
    </row>
  </sheetData>
  <sheetProtection/>
  <mergeCells count="8">
    <mergeCell ref="A8:D8"/>
    <mergeCell ref="A9:D9"/>
    <mergeCell ref="A10:D10"/>
    <mergeCell ref="A30:D30"/>
    <mergeCell ref="A12:A13"/>
    <mergeCell ref="B12:B13"/>
    <mergeCell ref="C12:C13"/>
    <mergeCell ref="D12:D13"/>
  </mergeCells>
  <printOptions/>
  <pageMargins left="0.6298611111111111" right="0.27569444444444446" top="0.4722222222222222" bottom="0.39375" header="0.5118055555555555" footer="0.2361111111111111"/>
  <pageSetup horizontalDpi="300" verticalDpi="300" orientation="portrait" paperSize="9" scale="90" r:id="rId1"/>
  <headerFooter alignWithMargins="0">
    <oddFooter>&amp;C&amp;"Arial Cyr,Обычный"4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30" zoomScaleNormal="130" zoomScalePageLayoutView="0" workbookViewId="0" topLeftCell="A1">
      <selection activeCell="D15" sqref="D15:D28"/>
    </sheetView>
  </sheetViews>
  <sheetFormatPr defaultColWidth="16.421875" defaultRowHeight="12.75"/>
  <cols>
    <col min="1" max="1" width="58.7109375" style="1" customWidth="1"/>
    <col min="2" max="2" width="7.57421875" style="2" customWidth="1"/>
    <col min="3" max="3" width="12.8515625" style="2" customWidth="1"/>
    <col min="4" max="4" width="19.57421875" style="2" customWidth="1"/>
    <col min="5" max="5" width="19.8515625" style="2" customWidth="1"/>
    <col min="6" max="6" width="13.140625" style="4" customWidth="1"/>
    <col min="7" max="251" width="7.7109375" style="4" customWidth="1"/>
    <col min="252" max="252" width="71.00390625" style="4" customWidth="1"/>
    <col min="253" max="253" width="6.28125" style="4" customWidth="1"/>
    <col min="254" max="254" width="18.00390625" style="4" customWidth="1"/>
    <col min="255" max="255" width="16.28125" style="4" customWidth="1"/>
    <col min="256" max="16384" width="16.421875" style="4" customWidth="1"/>
  </cols>
  <sheetData>
    <row r="1" spans="1:6" ht="12.75">
      <c r="A1" s="24"/>
      <c r="B1" s="24"/>
      <c r="C1" s="24"/>
      <c r="D1" s="24"/>
      <c r="E1" s="24"/>
      <c r="F1" s="24"/>
    </row>
    <row r="2" ht="15.75">
      <c r="D2" s="3" t="s">
        <v>30</v>
      </c>
    </row>
    <row r="3" ht="15.75">
      <c r="D3" s="3" t="s">
        <v>0</v>
      </c>
    </row>
    <row r="4" ht="15.75">
      <c r="D4" s="3" t="s">
        <v>1</v>
      </c>
    </row>
    <row r="5" ht="15.75">
      <c r="F5" s="3"/>
    </row>
    <row r="6" ht="15.75">
      <c r="F6" s="3"/>
    </row>
    <row r="7" ht="24.75" customHeight="1"/>
    <row r="8" spans="1:6" ht="44.25" customHeight="1">
      <c r="A8" s="32" t="s">
        <v>46</v>
      </c>
      <c r="B8" s="32"/>
      <c r="C8" s="32"/>
      <c r="D8" s="32"/>
      <c r="E8" s="25"/>
      <c r="F8" s="25"/>
    </row>
    <row r="9" spans="1:6" ht="15" customHeight="1">
      <c r="A9" s="33" t="s">
        <v>45</v>
      </c>
      <c r="B9" s="33"/>
      <c r="C9" s="33"/>
      <c r="D9" s="33"/>
      <c r="E9" s="26"/>
      <c r="F9" s="26"/>
    </row>
    <row r="10" spans="1:6" ht="15.75" customHeight="1">
      <c r="A10" s="34" t="s">
        <v>31</v>
      </c>
      <c r="B10" s="34"/>
      <c r="C10" s="34"/>
      <c r="D10" s="34"/>
      <c r="E10" s="27"/>
      <c r="F10" s="27"/>
    </row>
    <row r="11" ht="12.75" customHeight="1"/>
    <row r="12" spans="1:5" ht="12.75" customHeight="1">
      <c r="A12" s="36" t="s">
        <v>2</v>
      </c>
      <c r="B12" s="37" t="s">
        <v>3</v>
      </c>
      <c r="C12" s="37" t="s">
        <v>4</v>
      </c>
      <c r="D12" s="36" t="s">
        <v>32</v>
      </c>
      <c r="E12" s="7"/>
    </row>
    <row r="13" spans="1:5" ht="12.75">
      <c r="A13" s="36"/>
      <c r="B13" s="37"/>
      <c r="C13" s="37"/>
      <c r="D13" s="36"/>
      <c r="E13" s="7"/>
    </row>
    <row r="14" spans="1:5" ht="12.75">
      <c r="A14" s="6">
        <v>1</v>
      </c>
      <c r="B14" s="8" t="s">
        <v>5</v>
      </c>
      <c r="C14" s="5" t="s">
        <v>6</v>
      </c>
      <c r="D14" s="5" t="s">
        <v>7</v>
      </c>
      <c r="E14" s="28"/>
    </row>
    <row r="15" spans="1:5" ht="15.75">
      <c r="A15" s="9" t="s">
        <v>8</v>
      </c>
      <c r="B15" s="10" t="s">
        <v>9</v>
      </c>
      <c r="C15" s="11" t="s">
        <v>43</v>
      </c>
      <c r="D15" s="38">
        <f>11.461*1000</f>
        <v>11461</v>
      </c>
      <c r="E15" s="28"/>
    </row>
    <row r="16" spans="1:5" ht="12.75">
      <c r="A16" s="14" t="s">
        <v>33</v>
      </c>
      <c r="B16" s="12" t="s">
        <v>12</v>
      </c>
      <c r="C16" s="13" t="s">
        <v>14</v>
      </c>
      <c r="D16" s="39">
        <f>10828.05*1.055025</f>
        <v>11423.863451250001</v>
      </c>
      <c r="E16" s="28"/>
    </row>
    <row r="17" spans="1:5" ht="12.75">
      <c r="A17" s="15" t="s">
        <v>15</v>
      </c>
      <c r="B17" s="12" t="s">
        <v>13</v>
      </c>
      <c r="C17" s="13" t="s">
        <v>11</v>
      </c>
      <c r="D17" s="39">
        <f>SUM(D18:D24)</f>
        <v>10845.94185675</v>
      </c>
      <c r="E17" s="41"/>
    </row>
    <row r="18" spans="1:5" ht="12.75">
      <c r="A18" s="16" t="s">
        <v>17</v>
      </c>
      <c r="B18" s="12" t="s">
        <v>16</v>
      </c>
      <c r="C18" s="13" t="s">
        <v>11</v>
      </c>
      <c r="D18" s="40">
        <f>238.46*1.055025</f>
        <v>251.58126150000004</v>
      </c>
      <c r="E18" s="28"/>
    </row>
    <row r="19" spans="1:5" ht="12.75">
      <c r="A19" s="16" t="s">
        <v>34</v>
      </c>
      <c r="B19" s="12" t="s">
        <v>18</v>
      </c>
      <c r="C19" s="13" t="s">
        <v>11</v>
      </c>
      <c r="D19" s="40">
        <f>(6736.51+1983.9)*1.055025</f>
        <v>9200.25056025</v>
      </c>
      <c r="E19" s="28"/>
    </row>
    <row r="20" spans="1:5" ht="12.75">
      <c r="A20" s="16" t="s">
        <v>35</v>
      </c>
      <c r="B20" s="12" t="s">
        <v>19</v>
      </c>
      <c r="C20" s="13" t="s">
        <v>11</v>
      </c>
      <c r="D20" s="40">
        <f>395.07*1.055025</f>
        <v>416.80872675</v>
      </c>
      <c r="E20" s="28"/>
    </row>
    <row r="21" spans="1:5" ht="12.75">
      <c r="A21" s="16" t="s">
        <v>36</v>
      </c>
      <c r="B21" s="12" t="s">
        <v>20</v>
      </c>
      <c r="C21" s="13" t="s">
        <v>11</v>
      </c>
      <c r="D21" s="39">
        <f>51.31*1.055025</f>
        <v>54.13333275000001</v>
      </c>
      <c r="E21" s="28"/>
    </row>
    <row r="22" spans="1:5" ht="12.75">
      <c r="A22" s="16" t="s">
        <v>37</v>
      </c>
      <c r="B22" s="12" t="s">
        <v>21</v>
      </c>
      <c r="C22" s="13" t="s">
        <v>11</v>
      </c>
      <c r="D22" s="39" t="s">
        <v>10</v>
      </c>
      <c r="E22" s="28"/>
    </row>
    <row r="23" spans="1:5" ht="12.75">
      <c r="A23" s="16" t="s">
        <v>26</v>
      </c>
      <c r="B23" s="12" t="s">
        <v>22</v>
      </c>
      <c r="C23" s="13" t="s">
        <v>11</v>
      </c>
      <c r="D23" s="39" t="s">
        <v>10</v>
      </c>
      <c r="E23" s="28"/>
    </row>
    <row r="24" spans="1:5" ht="12.75">
      <c r="A24" s="16" t="s">
        <v>38</v>
      </c>
      <c r="B24" s="12" t="s">
        <v>23</v>
      </c>
      <c r="C24" s="13" t="s">
        <v>11</v>
      </c>
      <c r="D24" s="39">
        <f>926.33*1.055025-D21</f>
        <v>923.1679755000001</v>
      </c>
      <c r="E24" s="28"/>
    </row>
    <row r="25" spans="1:5" ht="12.75">
      <c r="A25" s="17" t="s">
        <v>39</v>
      </c>
      <c r="B25" s="18" t="s">
        <v>24</v>
      </c>
      <c r="C25" s="19" t="s">
        <v>28</v>
      </c>
      <c r="D25" s="31">
        <v>14</v>
      </c>
      <c r="E25" s="28"/>
    </row>
    <row r="26" spans="1:5" ht="12.75">
      <c r="A26" s="20"/>
      <c r="B26" s="29"/>
      <c r="C26" s="29"/>
      <c r="D26" s="30"/>
      <c r="E26" s="21"/>
    </row>
    <row r="27" spans="1:5" ht="12.75">
      <c r="A27" s="16" t="s">
        <v>40</v>
      </c>
      <c r="B27" s="12" t="s">
        <v>25</v>
      </c>
      <c r="C27" s="13" t="s">
        <v>29</v>
      </c>
      <c r="D27" s="13" t="s">
        <v>48</v>
      </c>
      <c r="E27" s="28"/>
    </row>
    <row r="28" spans="1:5" ht="12.75">
      <c r="A28" s="22" t="s">
        <v>41</v>
      </c>
      <c r="B28" s="23" t="s">
        <v>27</v>
      </c>
      <c r="C28" s="19" t="s">
        <v>28</v>
      </c>
      <c r="D28" s="19" t="s">
        <v>49</v>
      </c>
      <c r="E28" s="28"/>
    </row>
    <row r="29" ht="12.75">
      <c r="A29" s="4"/>
    </row>
    <row r="30" spans="1:5" ht="33" customHeight="1">
      <c r="A30" s="35" t="s">
        <v>42</v>
      </c>
      <c r="B30" s="35"/>
      <c r="C30" s="35"/>
      <c r="D30" s="35"/>
      <c r="E30" s="4"/>
    </row>
  </sheetData>
  <sheetProtection/>
  <mergeCells count="8">
    <mergeCell ref="A30:D30"/>
    <mergeCell ref="A8:D8"/>
    <mergeCell ref="A9:D9"/>
    <mergeCell ref="A10:D10"/>
    <mergeCell ref="A12:A13"/>
    <mergeCell ref="B12:B13"/>
    <mergeCell ref="C12:C13"/>
    <mergeCell ref="D12:D13"/>
  </mergeCells>
  <printOptions/>
  <pageMargins left="0.6298611111111111" right="0.27569444444444446" top="0.4722222222222222" bottom="0.39375" header="0.5118055555555555" footer="0.2361111111111111"/>
  <pageSetup horizontalDpi="300" verticalDpi="300" orientation="portrait" paperSize="9" scale="90" r:id="rId1"/>
  <headerFooter alignWithMargins="0">
    <oddFooter>&amp;C&amp;"Arial Cyr,Обычный"4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30" zoomScaleNormal="130" zoomScalePageLayoutView="0" workbookViewId="0" topLeftCell="A16">
      <selection activeCell="A30" sqref="A30:D30"/>
    </sheetView>
  </sheetViews>
  <sheetFormatPr defaultColWidth="16.421875" defaultRowHeight="12.75"/>
  <cols>
    <col min="1" max="1" width="58.7109375" style="1" customWidth="1"/>
    <col min="2" max="2" width="7.57421875" style="2" customWidth="1"/>
    <col min="3" max="3" width="12.8515625" style="2" customWidth="1"/>
    <col min="4" max="4" width="19.57421875" style="2" customWidth="1"/>
    <col min="5" max="5" width="19.8515625" style="2" customWidth="1"/>
    <col min="6" max="6" width="13.140625" style="4" customWidth="1"/>
    <col min="7" max="251" width="7.7109375" style="4" customWidth="1"/>
    <col min="252" max="252" width="71.00390625" style="4" customWidth="1"/>
    <col min="253" max="253" width="6.28125" style="4" customWidth="1"/>
    <col min="254" max="254" width="18.00390625" style="4" customWidth="1"/>
    <col min="255" max="255" width="16.28125" style="4" customWidth="1"/>
    <col min="256" max="16384" width="16.421875" style="4" customWidth="1"/>
  </cols>
  <sheetData>
    <row r="1" spans="1:6" ht="12.75">
      <c r="A1" s="24"/>
      <c r="B1" s="24"/>
      <c r="C1" s="24"/>
      <c r="D1" s="24"/>
      <c r="E1" s="24"/>
      <c r="F1" s="24"/>
    </row>
    <row r="2" ht="15.75">
      <c r="D2" s="3" t="s">
        <v>30</v>
      </c>
    </row>
    <row r="3" ht="15.75">
      <c r="D3" s="3" t="s">
        <v>0</v>
      </c>
    </row>
    <row r="4" ht="15.75">
      <c r="D4" s="3" t="s">
        <v>1</v>
      </c>
    </row>
    <row r="5" ht="15.75">
      <c r="F5" s="3"/>
    </row>
    <row r="6" ht="15.75">
      <c r="F6" s="3"/>
    </row>
    <row r="7" ht="24.75" customHeight="1"/>
    <row r="8" spans="1:6" ht="44.25" customHeight="1">
      <c r="A8" s="32" t="s">
        <v>47</v>
      </c>
      <c r="B8" s="32"/>
      <c r="C8" s="32"/>
      <c r="D8" s="32"/>
      <c r="E8" s="25"/>
      <c r="F8" s="25"/>
    </row>
    <row r="9" spans="1:6" ht="15" customHeight="1">
      <c r="A9" s="33" t="s">
        <v>45</v>
      </c>
      <c r="B9" s="33"/>
      <c r="C9" s="33"/>
      <c r="D9" s="33"/>
      <c r="E9" s="26"/>
      <c r="F9" s="26"/>
    </row>
    <row r="10" spans="1:6" ht="15.75" customHeight="1">
      <c r="A10" s="34" t="s">
        <v>31</v>
      </c>
      <c r="B10" s="34"/>
      <c r="C10" s="34"/>
      <c r="D10" s="34"/>
      <c r="E10" s="27"/>
      <c r="F10" s="27"/>
    </row>
    <row r="11" ht="12.75" customHeight="1"/>
    <row r="12" spans="1:5" ht="12.75" customHeight="1">
      <c r="A12" s="36" t="s">
        <v>2</v>
      </c>
      <c r="B12" s="37" t="s">
        <v>3</v>
      </c>
      <c r="C12" s="37" t="s">
        <v>4</v>
      </c>
      <c r="D12" s="36" t="s">
        <v>32</v>
      </c>
      <c r="E12" s="7"/>
    </row>
    <row r="13" spans="1:5" ht="12.75">
      <c r="A13" s="36"/>
      <c r="B13" s="37"/>
      <c r="C13" s="37"/>
      <c r="D13" s="36"/>
      <c r="E13" s="7"/>
    </row>
    <row r="14" spans="1:5" ht="12.75">
      <c r="A14" s="6">
        <v>1</v>
      </c>
      <c r="B14" s="8" t="s">
        <v>5</v>
      </c>
      <c r="C14" s="5" t="s">
        <v>6</v>
      </c>
      <c r="D14" s="5" t="s">
        <v>7</v>
      </c>
      <c r="E14" s="28"/>
    </row>
    <row r="15" spans="1:5" ht="15.75">
      <c r="A15" s="9" t="s">
        <v>8</v>
      </c>
      <c r="B15" s="10" t="s">
        <v>9</v>
      </c>
      <c r="C15" s="11" t="s">
        <v>43</v>
      </c>
      <c r="D15" s="38">
        <f>11.461*1000</f>
        <v>11461</v>
      </c>
      <c r="E15" s="28"/>
    </row>
    <row r="16" spans="1:5" ht="12.75">
      <c r="A16" s="14" t="s">
        <v>33</v>
      </c>
      <c r="B16" s="12" t="s">
        <v>12</v>
      </c>
      <c r="C16" s="13" t="s">
        <v>14</v>
      </c>
      <c r="D16" s="39">
        <f>10828.05*1.055025*1.0367105</f>
        <v>11843.239190477116</v>
      </c>
      <c r="E16" s="28"/>
    </row>
    <row r="17" spans="1:5" ht="12.75">
      <c r="A17" s="15" t="s">
        <v>15</v>
      </c>
      <c r="B17" s="12" t="s">
        <v>13</v>
      </c>
      <c r="C17" s="13" t="s">
        <v>11</v>
      </c>
      <c r="D17" s="39">
        <f>SUM(D18:D24)</f>
        <v>11244.102574646968</v>
      </c>
      <c r="E17" s="41"/>
    </row>
    <row r="18" spans="1:5" ht="12.75">
      <c r="A18" s="16" t="s">
        <v>17</v>
      </c>
      <c r="B18" s="12" t="s">
        <v>16</v>
      </c>
      <c r="C18" s="13" t="s">
        <v>11</v>
      </c>
      <c r="D18" s="40">
        <f>238.46*1.055025*1.0367105</f>
        <v>260.8169354002958</v>
      </c>
      <c r="E18" s="28"/>
    </row>
    <row r="19" spans="1:5" ht="12.75">
      <c r="A19" s="16" t="s">
        <v>34</v>
      </c>
      <c r="B19" s="12" t="s">
        <v>18</v>
      </c>
      <c r="C19" s="13" t="s">
        <v>11</v>
      </c>
      <c r="D19" s="40">
        <f>(6736.51+1983.9)*1.055025*1.03671058</f>
        <v>9537.997094462104</v>
      </c>
      <c r="E19" s="28"/>
    </row>
    <row r="20" spans="1:5" ht="12.75">
      <c r="A20" s="16" t="s">
        <v>35</v>
      </c>
      <c r="B20" s="12" t="s">
        <v>19</v>
      </c>
      <c r="C20" s="13" t="s">
        <v>11</v>
      </c>
      <c r="D20" s="40">
        <f>395.07*1.055025*1.03671058</f>
        <v>432.11001685805405</v>
      </c>
      <c r="E20" s="28"/>
    </row>
    <row r="21" spans="1:5" ht="12.75">
      <c r="A21" s="16" t="s">
        <v>36</v>
      </c>
      <c r="B21" s="12" t="s">
        <v>20</v>
      </c>
      <c r="C21" s="13" t="s">
        <v>11</v>
      </c>
      <c r="D21" s="39">
        <f>51.31*1.055025*1.0367105</f>
        <v>56.12059446191889</v>
      </c>
      <c r="E21" s="28"/>
    </row>
    <row r="22" spans="1:5" ht="12.75">
      <c r="A22" s="16" t="s">
        <v>37</v>
      </c>
      <c r="B22" s="12" t="s">
        <v>21</v>
      </c>
      <c r="C22" s="13" t="s">
        <v>11</v>
      </c>
      <c r="D22" s="39" t="s">
        <v>10</v>
      </c>
      <c r="E22" s="28"/>
    </row>
    <row r="23" spans="1:5" ht="12.75">
      <c r="A23" s="16" t="s">
        <v>26</v>
      </c>
      <c r="B23" s="12" t="s">
        <v>22</v>
      </c>
      <c r="C23" s="13" t="s">
        <v>11</v>
      </c>
      <c r="D23" s="39" t="s">
        <v>10</v>
      </c>
      <c r="E23" s="28"/>
    </row>
    <row r="24" spans="1:5" ht="12.75">
      <c r="A24" s="16" t="s">
        <v>38</v>
      </c>
      <c r="B24" s="12" t="s">
        <v>23</v>
      </c>
      <c r="C24" s="13" t="s">
        <v>11</v>
      </c>
      <c r="D24" s="39">
        <f>926.33*1.055025*1.0367105-D21</f>
        <v>957.0579334645929</v>
      </c>
      <c r="E24" s="28"/>
    </row>
    <row r="25" spans="1:5" ht="12.75">
      <c r="A25" s="17" t="s">
        <v>39</v>
      </c>
      <c r="B25" s="18" t="s">
        <v>24</v>
      </c>
      <c r="C25" s="19" t="s">
        <v>28</v>
      </c>
      <c r="D25" s="31">
        <v>14</v>
      </c>
      <c r="E25" s="28"/>
    </row>
    <row r="26" spans="1:5" ht="12.75">
      <c r="A26" s="20"/>
      <c r="B26" s="29"/>
      <c r="C26" s="29"/>
      <c r="D26" s="30"/>
      <c r="E26" s="21"/>
    </row>
    <row r="27" spans="1:5" ht="12.75">
      <c r="A27" s="16" t="s">
        <v>40</v>
      </c>
      <c r="B27" s="12" t="s">
        <v>25</v>
      </c>
      <c r="C27" s="13" t="s">
        <v>29</v>
      </c>
      <c r="D27" s="13" t="s">
        <v>48</v>
      </c>
      <c r="E27" s="28"/>
    </row>
    <row r="28" spans="1:5" ht="12.75">
      <c r="A28" s="22" t="s">
        <v>41</v>
      </c>
      <c r="B28" s="23" t="s">
        <v>27</v>
      </c>
      <c r="C28" s="19" t="s">
        <v>28</v>
      </c>
      <c r="D28" s="19" t="s">
        <v>49</v>
      </c>
      <c r="E28" s="28"/>
    </row>
    <row r="29" ht="12.75">
      <c r="A29" s="4"/>
    </row>
    <row r="30" spans="1:5" ht="39" customHeight="1">
      <c r="A30" s="35" t="s">
        <v>42</v>
      </c>
      <c r="B30" s="35"/>
      <c r="C30" s="35"/>
      <c r="D30" s="35"/>
      <c r="E30" s="4"/>
    </row>
  </sheetData>
  <sheetProtection/>
  <mergeCells count="8">
    <mergeCell ref="A30:D30"/>
    <mergeCell ref="A8:D8"/>
    <mergeCell ref="A9:D9"/>
    <mergeCell ref="A10:D10"/>
    <mergeCell ref="A12:A13"/>
    <mergeCell ref="B12:B13"/>
    <mergeCell ref="C12:C13"/>
    <mergeCell ref="D12:D13"/>
  </mergeCells>
  <printOptions/>
  <pageMargins left="0.6298611111111111" right="0.27569444444444446" top="0.4722222222222222" bottom="0.39375" header="0.5118055555555555" footer="0.2361111111111111"/>
  <pageSetup horizontalDpi="300" verticalDpi="300" orientation="portrait" paperSize="9" scale="90" r:id="rId1"/>
  <headerFooter alignWithMargins="0">
    <oddFooter>&amp;C&amp;"Arial Cyr,Обычный"4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zyablitzeva</cp:lastModifiedBy>
  <cp:lastPrinted>2014-02-19T08:43:13Z</cp:lastPrinted>
  <dcterms:created xsi:type="dcterms:W3CDTF">2011-06-20T07:58:19Z</dcterms:created>
  <dcterms:modified xsi:type="dcterms:W3CDTF">2015-07-21T06:08:56Z</dcterms:modified>
  <cp:category/>
  <cp:version/>
  <cp:contentType/>
  <cp:contentStatus/>
</cp:coreProperties>
</file>